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<sst xmlns="http://schemas.openxmlformats.org/spreadsheetml/2006/main" count="137" uniqueCount="71">
  <si>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</si>
  <si>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</si>
  <si>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</si>
  <si>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</si>
  <si>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</si>
  <si>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</si>
  <si>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</si>
  <si>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</si>
  <si>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</si>
  <si>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</si>
  <si>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</si>
  <si>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</si>
  <si>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</si>
  <si>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</si>
  <si>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</si>
  <si>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</si>
  <si>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</si>
  <si>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</si>
  <si>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</si>
  <si>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</si>
  <si>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</si>
  <si>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</si>
  <si>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</si>
  <si>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</si>
  <si>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</si>
  <si>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</si>
  <si>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</si>
  <si>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</si>
  <si>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</si>
  <si>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</si>
  <si>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</si>
  <si>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</si>
  <si>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</si>
  <si>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</si>
  <si>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</si>
  <si>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</si>
  <si>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</si>
  <si>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</si>
  <si>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</si>
  <si>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</si>
  <si>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</si>
  <si>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</si>
  <si>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</si>
  <si>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</si>
  <si>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</si>
  <si>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</si>
  <si>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</si>
  <si>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GIMNAZIJA VLADIMIRA NAZORA ZADAR</t>
  </si>
  <si>
    <t>Program   2204 Srednje školstvo</t>
  </si>
  <si>
    <t>aktivnosti    Djelatnost srednjih škola</t>
  </si>
  <si>
    <t>Naziv aktivnosti-JAVNE POTREBE</t>
  </si>
  <si>
    <t>Naknade troškova zaposlenima izvan radnog odnosa</t>
  </si>
  <si>
    <t>Naziv aktivnosti-PODIZANJE KVALITETE</t>
  </si>
  <si>
    <t>program   2205</t>
  </si>
  <si>
    <t>Program 2205</t>
  </si>
  <si>
    <t>Višak prihoda</t>
  </si>
  <si>
    <t>2022.</t>
  </si>
  <si>
    <t>Ukupno prihodi i primici za 2022.</t>
  </si>
  <si>
    <t>PRIJEDLOG PLANA ZA 2022.</t>
  </si>
  <si>
    <t>PROJEKCIJA PLANA ZA 2023.</t>
  </si>
  <si>
    <t>2023.</t>
  </si>
  <si>
    <t>Ukupno prihodi i primici za 2023.</t>
  </si>
  <si>
    <t>Ukupno prihodi i primici za 2024.</t>
  </si>
  <si>
    <t>2024.</t>
  </si>
  <si>
    <t>PROJEKCIJA PLANA ZA 2024.</t>
  </si>
  <si>
    <t>Prijedlog plana 
za 2022.</t>
  </si>
  <si>
    <t>Projekcija plana
za 2023.</t>
  </si>
  <si>
    <t>Projekcija plana 
za 2024.</t>
  </si>
  <si>
    <t>PRIJEDLOG FINANCIJSKOG PLANA GIMNAZIJE VLADIMIRA NAZORA ZADAR  ZA 2022. I                                                                                                                                                PROJEKCIJA PLANA ZA  2023. I 2024. GODINU</t>
  </si>
  <si>
    <t>program 4302</t>
  </si>
  <si>
    <t>aktivnosti- Projekt ERASMUS+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</si>
</sst>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7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" fontId="22" fillId="47" borderId="3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2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1" fontId="21" fillId="0" borderId="38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 horizontal="right" vertical="center" wrapText="1"/>
    </xf>
    <xf numFmtId="4" fontId="21" fillId="0" borderId="26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 wrapText="1"/>
    </xf>
    <xf numFmtId="1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7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6">
      <selection activeCell="I13" sqref="I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7.75" customHeight="1">
      <c r="A1" s="113" t="s">
        <v>68</v>
      </c>
      <c r="B1" s="113"/>
      <c r="C1" s="113"/>
      <c r="D1" s="113"/>
      <c r="E1" s="113"/>
      <c r="F1" s="113"/>
      <c r="G1" s="113"/>
      <c r="H1" s="113"/>
    </row>
    <row r="2" spans="1:8" s="67" customFormat="1" ht="26.25" customHeight="1">
      <c r="A2" s="113" t="s">
        <v>40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65</v>
      </c>
      <c r="G5" s="74" t="s">
        <v>66</v>
      </c>
      <c r="H5" s="75" t="s">
        <v>67</v>
      </c>
      <c r="I5" s="76"/>
    </row>
    <row r="6" spans="1:9" ht="27.75" customHeight="1">
      <c r="A6" s="118" t="s">
        <v>41</v>
      </c>
      <c r="B6" s="117"/>
      <c r="C6" s="117"/>
      <c r="D6" s="117"/>
      <c r="E6" s="123"/>
      <c r="F6" s="74">
        <v>10432797</v>
      </c>
      <c r="G6" s="74">
        <v>10573902</v>
      </c>
      <c r="H6" s="75">
        <v>10600970</v>
      </c>
      <c r="I6" s="98"/>
    </row>
    <row r="7" spans="1:8" ht="22.5" customHeight="1">
      <c r="A7" s="118" t="s">
        <v>0</v>
      </c>
      <c r="B7" s="117"/>
      <c r="C7" s="117"/>
      <c r="D7" s="117"/>
      <c r="E7" s="123"/>
      <c r="F7" s="74">
        <v>10432797</v>
      </c>
      <c r="G7" s="74">
        <v>10573902</v>
      </c>
      <c r="H7" s="75">
        <v>10600970</v>
      </c>
    </row>
    <row r="8" spans="1:8" ht="22.5" customHeight="1">
      <c r="A8" s="125" t="s">
        <v>44</v>
      </c>
      <c r="B8" s="123"/>
      <c r="C8" s="123"/>
      <c r="D8" s="123"/>
      <c r="E8" s="123"/>
      <c r="F8" s="78"/>
      <c r="G8" s="78"/>
      <c r="H8" s="78"/>
    </row>
    <row r="9" spans="1:8" ht="22.5" customHeight="1">
      <c r="A9" s="99" t="s">
        <v>42</v>
      </c>
      <c r="B9" s="77"/>
      <c r="C9" s="77"/>
      <c r="D9" s="77"/>
      <c r="E9" s="77"/>
      <c r="F9" s="74">
        <v>10432797</v>
      </c>
      <c r="G9" s="74">
        <v>10573902</v>
      </c>
      <c r="H9" s="75">
        <v>10600970</v>
      </c>
    </row>
    <row r="10" spans="1:8" ht="22.5" customHeight="1">
      <c r="A10" s="116" t="s">
        <v>1</v>
      </c>
      <c r="B10" s="117"/>
      <c r="C10" s="117"/>
      <c r="D10" s="117"/>
      <c r="E10" s="126"/>
      <c r="F10" s="79"/>
      <c r="G10" s="79"/>
      <c r="H10" s="79"/>
    </row>
    <row r="11" spans="1:8" ht="22.5" customHeight="1">
      <c r="A11" s="125" t="s">
        <v>2</v>
      </c>
      <c r="B11" s="123"/>
      <c r="C11" s="123"/>
      <c r="D11" s="123"/>
      <c r="E11" s="123"/>
      <c r="F11" s="79"/>
      <c r="G11" s="79"/>
      <c r="H11" s="79"/>
    </row>
    <row r="12" spans="1:8" ht="22.5" customHeight="1">
      <c r="A12" s="116" t="s">
        <v>3</v>
      </c>
      <c r="B12" s="117"/>
      <c r="C12" s="117"/>
      <c r="D12" s="117"/>
      <c r="E12" s="117"/>
      <c r="F12" s="79">
        <f>+F6-F9</f>
        <v>0</v>
      </c>
      <c r="G12" s="79">
        <f>+G6-G9</f>
        <v>0</v>
      </c>
      <c r="H12" s="79">
        <f>+H6-H9</f>
        <v>0</v>
      </c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70"/>
      <c r="B14" s="71"/>
      <c r="C14" s="71"/>
      <c r="D14" s="72"/>
      <c r="E14" s="73"/>
      <c r="F14" s="74" t="s">
        <v>65</v>
      </c>
      <c r="G14" s="74" t="s">
        <v>66</v>
      </c>
      <c r="H14" s="75" t="s">
        <v>67</v>
      </c>
    </row>
    <row r="15" spans="1:8" ht="22.5" customHeight="1">
      <c r="A15" s="119" t="s">
        <v>4</v>
      </c>
      <c r="B15" s="120"/>
      <c r="C15" s="120"/>
      <c r="D15" s="120"/>
      <c r="E15" s="121"/>
      <c r="F15" s="81">
        <v>71000</v>
      </c>
      <c r="G15" s="81">
        <v>72420</v>
      </c>
      <c r="H15" s="79">
        <v>74230.51</v>
      </c>
    </row>
    <row r="16" spans="1:8" s="62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62" customFormat="1" ht="27.75" customHeight="1">
      <c r="A17" s="70"/>
      <c r="B17" s="71"/>
      <c r="C17" s="71"/>
      <c r="D17" s="72"/>
      <c r="E17" s="73"/>
      <c r="F17" s="74" t="s">
        <v>65</v>
      </c>
      <c r="G17" s="74" t="s">
        <v>66</v>
      </c>
      <c r="H17" s="75" t="s">
        <v>67</v>
      </c>
    </row>
    <row r="18" spans="1:8" s="62" customFormat="1" ht="22.5" customHeight="1">
      <c r="A18" s="118" t="s">
        <v>5</v>
      </c>
      <c r="B18" s="117"/>
      <c r="C18" s="117"/>
      <c r="D18" s="117"/>
      <c r="E18" s="117"/>
      <c r="F18" s="78"/>
      <c r="G18" s="78"/>
      <c r="H18" s="78"/>
    </row>
    <row r="19" spans="1:8" s="62" customFormat="1" ht="22.5" customHeight="1">
      <c r="A19" s="118" t="s">
        <v>6</v>
      </c>
      <c r="B19" s="117"/>
      <c r="C19" s="117"/>
      <c r="D19" s="117"/>
      <c r="E19" s="117"/>
      <c r="F19" s="78"/>
      <c r="G19" s="78"/>
      <c r="H19" s="78"/>
    </row>
    <row r="20" spans="1:8" s="62" customFormat="1" ht="22.5" customHeight="1">
      <c r="A20" s="116" t="s">
        <v>7</v>
      </c>
      <c r="B20" s="117"/>
      <c r="C20" s="117"/>
      <c r="D20" s="117"/>
      <c r="E20" s="117"/>
      <c r="F20" s="78"/>
      <c r="G20" s="78"/>
      <c r="H20" s="78"/>
    </row>
    <row r="21" spans="1:8" s="62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2" customFormat="1" ht="22.5" customHeight="1">
      <c r="A22" s="116" t="s">
        <v>8</v>
      </c>
      <c r="B22" s="117"/>
      <c r="C22" s="117"/>
      <c r="D22" s="117"/>
      <c r="E22" s="117"/>
      <c r="F22" s="78">
        <f>SUM(F12,F15,F20)</f>
        <v>71000</v>
      </c>
      <c r="G22" s="78">
        <f>SUM(G12,G15,G20)</f>
        <v>72420</v>
      </c>
      <c r="H22" s="78">
        <f>SUM(H12,H15,H20)</f>
        <v>74230.51</v>
      </c>
    </row>
    <row r="23" spans="1:5" s="62" customFormat="1" ht="18" customHeight="1">
      <c r="A23" s="86"/>
      <c r="B23" s="69"/>
      <c r="C23" s="69"/>
      <c r="D23" s="69"/>
      <c r="E23" s="69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">
      <selection activeCell="B16" sqref="B16:H16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4"/>
      <c r="H2" s="15" t="s">
        <v>10</v>
      </c>
    </row>
    <row r="3" spans="1:8" s="2" customFormat="1" ht="27" thickBot="1">
      <c r="A3" s="94" t="s">
        <v>11</v>
      </c>
      <c r="B3" s="130" t="s">
        <v>56</v>
      </c>
      <c r="C3" s="131"/>
      <c r="D3" s="131"/>
      <c r="E3" s="131"/>
      <c r="F3" s="131"/>
      <c r="G3" s="131"/>
      <c r="H3" s="132"/>
    </row>
    <row r="4" spans="1:8" s="2" customFormat="1" ht="66" thickBot="1">
      <c r="A4" s="95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45</v>
      </c>
      <c r="H4" s="18" t="s">
        <v>18</v>
      </c>
    </row>
    <row r="5" spans="1:8" s="2" customFormat="1" ht="12.75">
      <c r="A5" s="104">
        <v>63</v>
      </c>
      <c r="B5" s="105"/>
      <c r="C5" s="4"/>
      <c r="D5" s="108"/>
      <c r="E5" s="107">
        <v>9474559</v>
      </c>
      <c r="F5" s="5"/>
      <c r="G5" s="6"/>
      <c r="H5" s="7"/>
    </row>
    <row r="6" spans="1:8" s="2" customFormat="1" ht="12.75">
      <c r="A6" s="23">
        <v>65</v>
      </c>
      <c r="B6" s="19"/>
      <c r="C6" s="20"/>
      <c r="D6" s="20">
        <v>10890</v>
      </c>
      <c r="E6" s="20"/>
      <c r="F6" s="20"/>
      <c r="G6" s="21"/>
      <c r="H6" s="22"/>
    </row>
    <row r="7" spans="1:8" s="2" customFormat="1" ht="12.75">
      <c r="A7" s="23">
        <v>66</v>
      </c>
      <c r="B7" s="19"/>
      <c r="C7" s="20">
        <v>12195</v>
      </c>
      <c r="D7" s="20"/>
      <c r="E7" s="20"/>
      <c r="F7" s="20">
        <v>2000</v>
      </c>
      <c r="G7" s="21"/>
      <c r="H7" s="22"/>
    </row>
    <row r="8" spans="1:8" s="2" customFormat="1" ht="12.75">
      <c r="A8" s="23">
        <v>67</v>
      </c>
      <c r="B8" s="19">
        <v>862153.05</v>
      </c>
      <c r="C8" s="20"/>
      <c r="D8" s="20"/>
      <c r="E8" s="20"/>
      <c r="F8" s="20"/>
      <c r="G8" s="21"/>
      <c r="H8" s="22"/>
    </row>
    <row r="9" spans="1:8" s="2" customFormat="1" ht="12.75">
      <c r="A9" s="23">
        <v>92</v>
      </c>
      <c r="B9" s="19"/>
      <c r="C9" s="20">
        <v>71000</v>
      </c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2.75">
      <c r="A13" s="23"/>
      <c r="B13" s="19"/>
      <c r="C13" s="20"/>
      <c r="D13" s="20"/>
      <c r="E13" s="20"/>
      <c r="F13" s="20"/>
      <c r="G13" s="21"/>
      <c r="H13" s="22"/>
    </row>
    <row r="14" spans="1:8" s="2" customFormat="1" ht="13.5" thickBot="1">
      <c r="A14" s="24"/>
      <c r="B14" s="25"/>
      <c r="C14" s="26"/>
      <c r="D14" s="26"/>
      <c r="E14" s="26"/>
      <c r="F14" s="26"/>
      <c r="G14" s="27"/>
      <c r="H14" s="28"/>
    </row>
    <row r="15" spans="1:8" s="2" customFormat="1" ht="30" customHeight="1" thickBot="1">
      <c r="A15" s="29" t="s">
        <v>19</v>
      </c>
      <c r="B15" s="30">
        <f>SUM(B5:B14)</f>
        <v>862153.05</v>
      </c>
      <c r="C15" s="30">
        <f aca="true" t="shared" si="0" ref="C15:H15">SUM(C5:C14)</f>
        <v>83195</v>
      </c>
      <c r="D15" s="30">
        <f t="shared" si="0"/>
        <v>10890</v>
      </c>
      <c r="E15" s="30">
        <f t="shared" si="0"/>
        <v>9474559</v>
      </c>
      <c r="F15" s="30">
        <f t="shared" si="0"/>
        <v>2000</v>
      </c>
      <c r="G15" s="30">
        <f t="shared" si="0"/>
        <v>0</v>
      </c>
      <c r="H15" s="30">
        <f t="shared" si="0"/>
        <v>0</v>
      </c>
    </row>
    <row r="16" spans="1:8" s="2" customFormat="1" ht="28.5" customHeight="1" thickBot="1">
      <c r="A16" s="29" t="s">
        <v>57</v>
      </c>
      <c r="B16" s="127">
        <f>B15+C15+D15+E15+F15+G15+H15</f>
        <v>10432797.05</v>
      </c>
      <c r="C16" s="128"/>
      <c r="D16" s="128"/>
      <c r="E16" s="128"/>
      <c r="F16" s="128"/>
      <c r="G16" s="128"/>
      <c r="H16" s="129"/>
    </row>
    <row r="17" spans="1:8" ht="13.5" thickBot="1">
      <c r="A17" s="11"/>
      <c r="B17" s="11"/>
      <c r="C17" s="11"/>
      <c r="D17" s="12"/>
      <c r="E17" s="31"/>
      <c r="H17" s="15"/>
    </row>
    <row r="18" spans="1:8" ht="24" customHeight="1" thickBot="1">
      <c r="A18" s="96" t="s">
        <v>11</v>
      </c>
      <c r="B18" s="130" t="s">
        <v>60</v>
      </c>
      <c r="C18" s="131"/>
      <c r="D18" s="131"/>
      <c r="E18" s="131"/>
      <c r="F18" s="131"/>
      <c r="G18" s="131"/>
      <c r="H18" s="132"/>
    </row>
    <row r="19" spans="1:8" ht="66" thickBot="1">
      <c r="A19" s="97" t="s">
        <v>12</v>
      </c>
      <c r="B19" s="16" t="s">
        <v>13</v>
      </c>
      <c r="C19" s="17" t="s">
        <v>14</v>
      </c>
      <c r="D19" s="17" t="s">
        <v>15</v>
      </c>
      <c r="E19" s="17" t="s">
        <v>16</v>
      </c>
      <c r="F19" s="17" t="s">
        <v>17</v>
      </c>
      <c r="G19" s="17" t="s">
        <v>45</v>
      </c>
      <c r="H19" s="18" t="s">
        <v>18</v>
      </c>
    </row>
    <row r="20" spans="1:8" ht="12.75">
      <c r="A20" s="104">
        <v>63</v>
      </c>
      <c r="B20" s="105"/>
      <c r="C20" s="4"/>
      <c r="D20" s="109"/>
      <c r="E20" s="107">
        <v>9600810</v>
      </c>
      <c r="F20" s="5"/>
      <c r="G20" s="6"/>
      <c r="H20" s="7"/>
    </row>
    <row r="21" spans="1:8" ht="12.75">
      <c r="A21" s="23">
        <v>65</v>
      </c>
      <c r="B21" s="19"/>
      <c r="C21" s="20"/>
      <c r="D21" s="106">
        <v>11108</v>
      </c>
      <c r="E21" s="20"/>
      <c r="F21" s="20"/>
      <c r="G21" s="21"/>
      <c r="H21" s="22"/>
    </row>
    <row r="22" spans="1:8" ht="12.75">
      <c r="A22" s="23">
        <v>66</v>
      </c>
      <c r="B22" s="19"/>
      <c r="C22" s="20">
        <v>12438.9</v>
      </c>
      <c r="D22" s="20"/>
      <c r="E22" s="20"/>
      <c r="F22" s="20">
        <v>2040</v>
      </c>
      <c r="G22" s="21"/>
      <c r="H22" s="22"/>
    </row>
    <row r="23" spans="1:8" ht="12.75">
      <c r="A23" s="23">
        <v>67</v>
      </c>
      <c r="B23" s="19">
        <v>875085</v>
      </c>
      <c r="C23" s="20"/>
      <c r="D23" s="20"/>
      <c r="E23" s="20"/>
      <c r="F23" s="20"/>
      <c r="G23" s="21"/>
      <c r="H23" s="22"/>
    </row>
    <row r="24" spans="1:8" ht="12.75">
      <c r="A24" s="23">
        <v>92</v>
      </c>
      <c r="B24" s="19"/>
      <c r="C24" s="20">
        <v>72420</v>
      </c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3.5" thickBot="1">
      <c r="A26" s="24"/>
      <c r="B26" s="25"/>
      <c r="C26" s="26"/>
      <c r="D26" s="26"/>
      <c r="E26" s="26"/>
      <c r="F26" s="26"/>
      <c r="G26" s="27"/>
      <c r="H26" s="28"/>
    </row>
    <row r="27" spans="1:8" s="2" customFormat="1" ht="30" customHeight="1" thickBot="1">
      <c r="A27" s="29" t="s">
        <v>19</v>
      </c>
      <c r="B27" s="30">
        <f>SUM(B20:B26)</f>
        <v>875085</v>
      </c>
      <c r="C27" s="30">
        <f aca="true" t="shared" si="1" ref="C27:H27">SUM(C20:C26)</f>
        <v>84858.9</v>
      </c>
      <c r="D27" s="30">
        <f t="shared" si="1"/>
        <v>11108</v>
      </c>
      <c r="E27" s="30">
        <f t="shared" si="1"/>
        <v>9600810</v>
      </c>
      <c r="F27" s="30">
        <f t="shared" si="1"/>
        <v>2040</v>
      </c>
      <c r="G27" s="30">
        <f t="shared" si="1"/>
        <v>0</v>
      </c>
      <c r="H27" s="30">
        <f t="shared" si="1"/>
        <v>0</v>
      </c>
    </row>
    <row r="28" spans="1:8" s="2" customFormat="1" ht="28.5" customHeight="1" thickBot="1">
      <c r="A28" s="29" t="s">
        <v>61</v>
      </c>
      <c r="B28" s="127">
        <f>B27+C27+D27+E27+F27+G27+H27</f>
        <v>10573901.9</v>
      </c>
      <c r="C28" s="128"/>
      <c r="D28" s="128"/>
      <c r="E28" s="128"/>
      <c r="F28" s="128"/>
      <c r="G28" s="128"/>
      <c r="H28" s="129"/>
    </row>
    <row r="29" spans="4:5" ht="13.5" thickBot="1">
      <c r="D29" s="33"/>
      <c r="E29" s="34"/>
    </row>
    <row r="30" spans="1:8" ht="27" thickBot="1">
      <c r="A30" s="96" t="s">
        <v>11</v>
      </c>
      <c r="B30" s="130" t="s">
        <v>63</v>
      </c>
      <c r="C30" s="131"/>
      <c r="D30" s="131"/>
      <c r="E30" s="131"/>
      <c r="F30" s="131"/>
      <c r="G30" s="131"/>
      <c r="H30" s="132"/>
    </row>
    <row r="31" spans="1:8" ht="66" thickBot="1">
      <c r="A31" s="97" t="s">
        <v>12</v>
      </c>
      <c r="B31" s="16" t="s">
        <v>13</v>
      </c>
      <c r="C31" s="17" t="s">
        <v>14</v>
      </c>
      <c r="D31" s="17" t="s">
        <v>15</v>
      </c>
      <c r="E31" s="17" t="s">
        <v>16</v>
      </c>
      <c r="F31" s="17" t="s">
        <v>17</v>
      </c>
      <c r="G31" s="17" t="s">
        <v>45</v>
      </c>
      <c r="H31" s="18" t="s">
        <v>18</v>
      </c>
    </row>
    <row r="32" spans="1:8" ht="12.75">
      <c r="A32" s="104">
        <v>63</v>
      </c>
      <c r="B32" s="105"/>
      <c r="C32" s="4"/>
      <c r="D32" s="109"/>
      <c r="E32" s="107">
        <v>9623704</v>
      </c>
      <c r="F32" s="5"/>
      <c r="G32" s="6"/>
      <c r="H32" s="7"/>
    </row>
    <row r="33" spans="1:8" ht="12.75">
      <c r="A33" s="23">
        <v>65</v>
      </c>
      <c r="B33" s="19"/>
      <c r="C33" s="20"/>
      <c r="D33" s="20">
        <v>11385</v>
      </c>
      <c r="E33" s="20"/>
      <c r="F33" s="20"/>
      <c r="G33" s="21"/>
      <c r="H33" s="22"/>
    </row>
    <row r="34" spans="1:8" ht="12.75">
      <c r="A34" s="23">
        <v>66</v>
      </c>
      <c r="B34" s="19"/>
      <c r="C34" s="20">
        <v>12749.87</v>
      </c>
      <c r="D34" s="20"/>
      <c r="E34" s="20"/>
      <c r="F34" s="20">
        <v>2091</v>
      </c>
      <c r="G34" s="21"/>
      <c r="H34" s="22"/>
    </row>
    <row r="35" spans="1:8" ht="12.75">
      <c r="A35" s="23">
        <v>67</v>
      </c>
      <c r="B35" s="19">
        <v>876809.65</v>
      </c>
      <c r="C35" s="20"/>
      <c r="D35" s="20"/>
      <c r="E35" s="20"/>
      <c r="F35" s="20"/>
      <c r="G35" s="21"/>
      <c r="H35" s="22"/>
    </row>
    <row r="36" spans="1:8" ht="12.75">
      <c r="A36" s="23">
        <v>92</v>
      </c>
      <c r="B36" s="19"/>
      <c r="C36" s="20">
        <v>74230.51</v>
      </c>
      <c r="D36" s="20"/>
      <c r="E36" s="20"/>
      <c r="F36" s="20"/>
      <c r="G36" s="21"/>
      <c r="H36" s="22"/>
    </row>
    <row r="37" spans="1:8" ht="13.5" customHeight="1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thickBot="1">
      <c r="A40" s="24"/>
      <c r="B40" s="25"/>
      <c r="C40" s="26"/>
      <c r="D40" s="26"/>
      <c r="E40" s="26"/>
      <c r="F40" s="26"/>
      <c r="G40" s="27"/>
      <c r="H40" s="28"/>
    </row>
    <row r="41" spans="1:8" s="2" customFormat="1" ht="30" customHeight="1" thickBot="1">
      <c r="A41" s="29" t="s">
        <v>19</v>
      </c>
      <c r="B41" s="30">
        <f>SUM(B32:B40)</f>
        <v>876809.65</v>
      </c>
      <c r="C41" s="30">
        <f aca="true" t="shared" si="2" ref="C41:H41">SUM(C32:C40)</f>
        <v>86980.37999999999</v>
      </c>
      <c r="D41" s="30">
        <f t="shared" si="2"/>
        <v>11385</v>
      </c>
      <c r="E41" s="30">
        <f t="shared" si="2"/>
        <v>9623704</v>
      </c>
      <c r="F41" s="30">
        <f t="shared" si="2"/>
        <v>2091</v>
      </c>
      <c r="G41" s="30">
        <f t="shared" si="2"/>
        <v>0</v>
      </c>
      <c r="H41" s="30">
        <f t="shared" si="2"/>
        <v>0</v>
      </c>
    </row>
    <row r="42" spans="1:8" s="2" customFormat="1" ht="28.5" customHeight="1" thickBot="1">
      <c r="A42" s="29" t="s">
        <v>62</v>
      </c>
      <c r="B42" s="127">
        <f>B41+C41+D41+E41+F41+G41+H41</f>
        <v>10600970.03</v>
      </c>
      <c r="C42" s="128"/>
      <c r="D42" s="128"/>
      <c r="E42" s="128"/>
      <c r="F42" s="128"/>
      <c r="G42" s="128"/>
      <c r="H42" s="129"/>
    </row>
    <row r="43" spans="3:5" ht="13.5" customHeight="1">
      <c r="C43" s="35"/>
      <c r="D43" s="33"/>
      <c r="E43" s="36"/>
    </row>
    <row r="44" spans="3:5" ht="13.5" customHeight="1">
      <c r="C44" s="35"/>
      <c r="D44" s="37"/>
      <c r="E44" s="38"/>
    </row>
    <row r="45" spans="4:5" ht="13.5" customHeight="1">
      <c r="D45" s="39"/>
      <c r="E45" s="40"/>
    </row>
    <row r="46" spans="4:5" ht="13.5" customHeight="1">
      <c r="D46" s="41"/>
      <c r="E46" s="42"/>
    </row>
    <row r="47" spans="4:5" ht="13.5" customHeight="1">
      <c r="D47" s="33"/>
      <c r="E47" s="34"/>
    </row>
    <row r="48" spans="3:5" ht="28.5" customHeight="1">
      <c r="C48" s="35"/>
      <c r="D48" s="33"/>
      <c r="E48" s="43"/>
    </row>
    <row r="49" spans="3:5" ht="13.5" customHeight="1">
      <c r="C49" s="35"/>
      <c r="D49" s="33"/>
      <c r="E49" s="38"/>
    </row>
    <row r="50" spans="4:5" ht="13.5" customHeight="1">
      <c r="D50" s="33"/>
      <c r="E50" s="34"/>
    </row>
    <row r="51" spans="4:5" ht="13.5" customHeight="1">
      <c r="D51" s="33"/>
      <c r="E51" s="42"/>
    </row>
    <row r="52" spans="4:5" ht="13.5" customHeight="1">
      <c r="D52" s="33"/>
      <c r="E52" s="34"/>
    </row>
    <row r="53" spans="4:5" ht="22.5" customHeight="1">
      <c r="D53" s="33"/>
      <c r="E53" s="44"/>
    </row>
    <row r="54" spans="4:5" ht="13.5" customHeight="1">
      <c r="D54" s="39"/>
      <c r="E54" s="40"/>
    </row>
    <row r="55" spans="2:5" ht="13.5" customHeight="1">
      <c r="B55" s="35"/>
      <c r="D55" s="39"/>
      <c r="E55" s="45"/>
    </row>
    <row r="56" spans="3:5" ht="13.5" customHeight="1">
      <c r="C56" s="35"/>
      <c r="D56" s="39"/>
      <c r="E56" s="46"/>
    </row>
    <row r="57" spans="3:5" ht="13.5" customHeight="1">
      <c r="C57" s="35"/>
      <c r="D57" s="41"/>
      <c r="E57" s="38"/>
    </row>
    <row r="58" spans="4:5" ht="13.5" customHeight="1">
      <c r="D58" s="33"/>
      <c r="E58" s="34"/>
    </row>
    <row r="59" spans="2:5" ht="13.5" customHeight="1">
      <c r="B59" s="35"/>
      <c r="D59" s="33"/>
      <c r="E59" s="36"/>
    </row>
    <row r="60" spans="3:5" ht="13.5" customHeight="1">
      <c r="C60" s="35"/>
      <c r="D60" s="33"/>
      <c r="E60" s="45"/>
    </row>
    <row r="61" spans="3:5" ht="13.5" customHeight="1">
      <c r="C61" s="35"/>
      <c r="D61" s="41"/>
      <c r="E61" s="38"/>
    </row>
    <row r="62" spans="4:5" ht="13.5" customHeight="1">
      <c r="D62" s="39"/>
      <c r="E62" s="34"/>
    </row>
    <row r="63" spans="3:5" ht="13.5" customHeight="1">
      <c r="C63" s="35"/>
      <c r="D63" s="39"/>
      <c r="E63" s="45"/>
    </row>
    <row r="64" spans="4:5" ht="22.5" customHeight="1">
      <c r="D64" s="41"/>
      <c r="E64" s="44"/>
    </row>
    <row r="65" spans="4:5" ht="13.5" customHeight="1">
      <c r="D65" s="33"/>
      <c r="E65" s="34"/>
    </row>
    <row r="66" spans="4:5" ht="13.5" customHeight="1">
      <c r="D66" s="41"/>
      <c r="E66" s="38"/>
    </row>
    <row r="67" spans="4:5" ht="13.5" customHeight="1">
      <c r="D67" s="33"/>
      <c r="E67" s="34"/>
    </row>
    <row r="68" spans="4:5" ht="13.5" customHeight="1">
      <c r="D68" s="33"/>
      <c r="E68" s="34"/>
    </row>
    <row r="69" spans="1:5" ht="13.5" customHeight="1">
      <c r="A69" s="35"/>
      <c r="D69" s="47"/>
      <c r="E69" s="45"/>
    </row>
    <row r="70" spans="2:5" ht="13.5" customHeight="1">
      <c r="B70" s="35"/>
      <c r="C70" s="35"/>
      <c r="D70" s="48"/>
      <c r="E70" s="45"/>
    </row>
    <row r="71" spans="2:5" ht="13.5" customHeight="1">
      <c r="B71" s="35"/>
      <c r="C71" s="35"/>
      <c r="D71" s="48"/>
      <c r="E71" s="36"/>
    </row>
    <row r="72" spans="2:5" ht="13.5" customHeight="1">
      <c r="B72" s="35"/>
      <c r="C72" s="35"/>
      <c r="D72" s="41"/>
      <c r="E72" s="42"/>
    </row>
    <row r="73" spans="4:5" ht="12.75">
      <c r="D73" s="33"/>
      <c r="E73" s="34"/>
    </row>
    <row r="74" spans="2:5" ht="12.75">
      <c r="B74" s="35"/>
      <c r="D74" s="33"/>
      <c r="E74" s="45"/>
    </row>
    <row r="75" spans="3:5" ht="12.75">
      <c r="C75" s="35"/>
      <c r="D75" s="33"/>
      <c r="E75" s="36"/>
    </row>
    <row r="76" spans="3:5" ht="12.75">
      <c r="C76" s="35"/>
      <c r="D76" s="41"/>
      <c r="E76" s="38"/>
    </row>
    <row r="77" spans="4:5" ht="12.75">
      <c r="D77" s="33"/>
      <c r="E77" s="34"/>
    </row>
    <row r="78" spans="4:5" ht="12.75">
      <c r="D78" s="33"/>
      <c r="E78" s="34"/>
    </row>
    <row r="79" spans="4:5" ht="12.75">
      <c r="D79" s="49"/>
      <c r="E79" s="50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41"/>
      <c r="E83" s="38"/>
    </row>
    <row r="84" spans="4:5" ht="12.75">
      <c r="D84" s="33"/>
      <c r="E84" s="34"/>
    </row>
    <row r="85" spans="4:5" ht="12.75">
      <c r="D85" s="41"/>
      <c r="E85" s="38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1:5" ht="28.5" customHeight="1">
      <c r="A90" s="51"/>
      <c r="B90" s="51"/>
      <c r="C90" s="51"/>
      <c r="D90" s="52"/>
      <c r="E90" s="53"/>
    </row>
    <row r="91" spans="3:5" ht="12.75">
      <c r="C91" s="35"/>
      <c r="D91" s="33"/>
      <c r="E91" s="36"/>
    </row>
    <row r="92" spans="4:5" ht="12.75">
      <c r="D92" s="54"/>
      <c r="E92" s="55"/>
    </row>
    <row r="93" spans="4:5" ht="12.75">
      <c r="D93" s="33"/>
      <c r="E93" s="34"/>
    </row>
    <row r="94" spans="4:5" ht="12.75">
      <c r="D94" s="49"/>
      <c r="E94" s="50"/>
    </row>
    <row r="95" spans="4:5" ht="12.75">
      <c r="D95" s="49"/>
      <c r="E95" s="50"/>
    </row>
    <row r="96" spans="4:5" ht="12.75">
      <c r="D96" s="33"/>
      <c r="E96" s="34"/>
    </row>
    <row r="97" spans="4:5" ht="12.75">
      <c r="D97" s="41"/>
      <c r="E97" s="38"/>
    </row>
    <row r="98" spans="4:5" ht="12.75">
      <c r="D98" s="33"/>
      <c r="E98" s="34"/>
    </row>
    <row r="99" spans="4:5" ht="12.75">
      <c r="D99" s="33"/>
      <c r="E99" s="34"/>
    </row>
    <row r="100" spans="4:5" ht="12.75">
      <c r="D100" s="41"/>
      <c r="E100" s="38"/>
    </row>
    <row r="101" spans="4:5" ht="12.75">
      <c r="D101" s="33"/>
      <c r="E101" s="34"/>
    </row>
    <row r="102" spans="4:5" ht="12.75">
      <c r="D102" s="49"/>
      <c r="E102" s="50"/>
    </row>
    <row r="103" spans="4:5" ht="12.75">
      <c r="D103" s="41"/>
      <c r="E103" s="55"/>
    </row>
    <row r="104" spans="4:5" ht="12.75">
      <c r="D104" s="39"/>
      <c r="E104" s="50"/>
    </row>
    <row r="105" spans="4:5" ht="12.75">
      <c r="D105" s="41"/>
      <c r="E105" s="38"/>
    </row>
    <row r="106" spans="4:5" ht="12.75">
      <c r="D106" s="33"/>
      <c r="E106" s="34"/>
    </row>
    <row r="107" spans="3:5" ht="12.75">
      <c r="C107" s="35"/>
      <c r="D107" s="33"/>
      <c r="E107" s="36"/>
    </row>
    <row r="108" spans="4:5" ht="12.75">
      <c r="D108" s="39"/>
      <c r="E108" s="38"/>
    </row>
    <row r="109" spans="4:5" ht="12.75">
      <c r="D109" s="39"/>
      <c r="E109" s="50"/>
    </row>
    <row r="110" spans="3:5" ht="12.75">
      <c r="C110" s="35"/>
      <c r="D110" s="39"/>
      <c r="E110" s="56"/>
    </row>
    <row r="111" spans="3:5" ht="12.75">
      <c r="C111" s="35"/>
      <c r="D111" s="41"/>
      <c r="E111" s="42"/>
    </row>
    <row r="112" spans="4:5" ht="12.75">
      <c r="D112" s="33"/>
      <c r="E112" s="34"/>
    </row>
    <row r="113" spans="4:5" ht="12.75">
      <c r="D113" s="54"/>
      <c r="E113" s="57"/>
    </row>
    <row r="114" spans="4:5" ht="11.25" customHeight="1">
      <c r="D114" s="49"/>
      <c r="E114" s="50"/>
    </row>
    <row r="115" spans="2:5" ht="24" customHeight="1">
      <c r="B115" s="35"/>
      <c r="D115" s="49"/>
      <c r="E115" s="58"/>
    </row>
    <row r="116" spans="3:5" ht="15" customHeight="1">
      <c r="C116" s="35"/>
      <c r="D116" s="49"/>
      <c r="E116" s="58"/>
    </row>
    <row r="117" spans="4:5" ht="11.25" customHeight="1">
      <c r="D117" s="54"/>
      <c r="E117" s="55"/>
    </row>
    <row r="118" spans="4:5" ht="12.75">
      <c r="D118" s="49"/>
      <c r="E118" s="50"/>
    </row>
    <row r="119" spans="2:5" ht="13.5" customHeight="1">
      <c r="B119" s="35"/>
      <c r="D119" s="49"/>
      <c r="E119" s="59"/>
    </row>
    <row r="120" spans="3:5" ht="12.75" customHeight="1">
      <c r="C120" s="35"/>
      <c r="D120" s="49"/>
      <c r="E120" s="36"/>
    </row>
    <row r="121" spans="3:5" ht="12.75" customHeight="1">
      <c r="C121" s="35"/>
      <c r="D121" s="41"/>
      <c r="E121" s="42"/>
    </row>
    <row r="122" spans="4:5" ht="12.75">
      <c r="D122" s="33"/>
      <c r="E122" s="34"/>
    </row>
    <row r="123" spans="3:5" ht="12.75">
      <c r="C123" s="35"/>
      <c r="D123" s="33"/>
      <c r="E123" s="56"/>
    </row>
    <row r="124" spans="4:5" ht="12.75">
      <c r="D124" s="54"/>
      <c r="E124" s="55"/>
    </row>
    <row r="125" spans="4:5" ht="12.75">
      <c r="D125" s="49"/>
      <c r="E125" s="50"/>
    </row>
    <row r="126" spans="4:5" ht="12.75">
      <c r="D126" s="33"/>
      <c r="E126" s="34"/>
    </row>
    <row r="127" spans="1:5" ht="19.5" customHeight="1">
      <c r="A127" s="60"/>
      <c r="B127" s="11"/>
      <c r="C127" s="11"/>
      <c r="D127" s="11"/>
      <c r="E127" s="45"/>
    </row>
    <row r="128" spans="1:5" ht="15" customHeight="1">
      <c r="A128" s="35"/>
      <c r="D128" s="47"/>
      <c r="E128" s="45"/>
    </row>
    <row r="129" spans="1:5" ht="12.75">
      <c r="A129" s="35"/>
      <c r="B129" s="35"/>
      <c r="D129" s="47"/>
      <c r="E129" s="36"/>
    </row>
    <row r="130" spans="3:5" ht="12.75">
      <c r="C130" s="35"/>
      <c r="D130" s="33"/>
      <c r="E130" s="45"/>
    </row>
    <row r="131" spans="4:5" ht="12.75">
      <c r="D131" s="37"/>
      <c r="E131" s="38"/>
    </row>
    <row r="132" spans="2:5" ht="12.75">
      <c r="B132" s="35"/>
      <c r="D132" s="33"/>
      <c r="E132" s="36"/>
    </row>
    <row r="133" spans="3:5" ht="12.75">
      <c r="C133" s="35"/>
      <c r="D133" s="33"/>
      <c r="E133" s="36"/>
    </row>
    <row r="134" spans="4:5" ht="12.75">
      <c r="D134" s="41"/>
      <c r="E134" s="42"/>
    </row>
    <row r="135" spans="3:5" ht="22.5" customHeight="1">
      <c r="C135" s="35"/>
      <c r="D135" s="33"/>
      <c r="E135" s="43"/>
    </row>
    <row r="136" spans="4:5" ht="12.75">
      <c r="D136" s="33"/>
      <c r="E136" s="42"/>
    </row>
    <row r="137" spans="2:5" ht="12.75">
      <c r="B137" s="35"/>
      <c r="D137" s="39"/>
      <c r="E137" s="45"/>
    </row>
    <row r="138" spans="3:5" ht="12.75">
      <c r="C138" s="35"/>
      <c r="D138" s="39"/>
      <c r="E138" s="46"/>
    </row>
    <row r="139" spans="4:5" ht="12.75">
      <c r="D139" s="41"/>
      <c r="E139" s="38"/>
    </row>
    <row r="140" spans="1:5" ht="13.5" customHeight="1">
      <c r="A140" s="35"/>
      <c r="D140" s="47"/>
      <c r="E140" s="45"/>
    </row>
    <row r="141" spans="2:5" ht="13.5" customHeight="1">
      <c r="B141" s="35"/>
      <c r="D141" s="33"/>
      <c r="E141" s="45"/>
    </row>
    <row r="142" spans="3:5" ht="13.5" customHeight="1">
      <c r="C142" s="35"/>
      <c r="D142" s="33"/>
      <c r="E142" s="36"/>
    </row>
    <row r="143" spans="3:5" ht="12.75">
      <c r="C143" s="35"/>
      <c r="D143" s="41"/>
      <c r="E143" s="38"/>
    </row>
    <row r="144" spans="3:5" ht="12.75">
      <c r="C144" s="35"/>
      <c r="D144" s="33"/>
      <c r="E144" s="36"/>
    </row>
    <row r="145" spans="4:5" ht="12.75">
      <c r="D145" s="54"/>
      <c r="E145" s="55"/>
    </row>
    <row r="146" spans="3:5" ht="12.75">
      <c r="C146" s="35"/>
      <c r="D146" s="39"/>
      <c r="E146" s="56"/>
    </row>
    <row r="147" spans="3:5" ht="12.75">
      <c r="C147" s="35"/>
      <c r="D147" s="41"/>
      <c r="E147" s="42"/>
    </row>
    <row r="148" spans="4:5" ht="12.75">
      <c r="D148" s="54"/>
      <c r="E148" s="61"/>
    </row>
    <row r="149" spans="2:5" ht="12.75">
      <c r="B149" s="35"/>
      <c r="D149" s="49"/>
      <c r="E149" s="59"/>
    </row>
    <row r="150" spans="3:5" ht="12.75">
      <c r="C150" s="35"/>
      <c r="D150" s="49"/>
      <c r="E150" s="36"/>
    </row>
    <row r="151" spans="3:5" ht="12.75">
      <c r="C151" s="35"/>
      <c r="D151" s="41"/>
      <c r="E151" s="42"/>
    </row>
    <row r="152" spans="3:5" ht="12.75">
      <c r="C152" s="35"/>
      <c r="D152" s="41"/>
      <c r="E152" s="42"/>
    </row>
    <row r="153" spans="4:5" ht="12.75">
      <c r="D153" s="33"/>
      <c r="E153" s="34"/>
    </row>
    <row r="154" spans="1:5" s="62" customFormat="1" ht="18" customHeight="1">
      <c r="A154" s="133"/>
      <c r="B154" s="134"/>
      <c r="C154" s="134"/>
      <c r="D154" s="134"/>
      <c r="E154" s="134"/>
    </row>
    <row r="155" spans="1:5" ht="28.5" customHeight="1">
      <c r="A155" s="51"/>
      <c r="B155" s="51"/>
      <c r="C155" s="51"/>
      <c r="D155" s="52"/>
      <c r="E155" s="53"/>
    </row>
    <row r="157" spans="1:5" ht="15">
      <c r="A157" s="64"/>
      <c r="B157" s="35"/>
      <c r="C157" s="35"/>
      <c r="D157" s="65"/>
      <c r="E157" s="10"/>
    </row>
    <row r="158" spans="1:5" ht="12.75">
      <c r="A158" s="35"/>
      <c r="B158" s="35"/>
      <c r="C158" s="35"/>
      <c r="D158" s="65"/>
      <c r="E158" s="10"/>
    </row>
    <row r="159" spans="1:5" ht="17.25" customHeight="1">
      <c r="A159" s="35"/>
      <c r="B159" s="35"/>
      <c r="C159" s="35"/>
      <c r="D159" s="65"/>
      <c r="E159" s="10"/>
    </row>
    <row r="160" spans="1:5" ht="13.5" customHeight="1">
      <c r="A160" s="35"/>
      <c r="B160" s="35"/>
      <c r="C160" s="35"/>
      <c r="D160" s="65"/>
      <c r="E160" s="10"/>
    </row>
    <row r="161" spans="1:5" ht="12.75">
      <c r="A161" s="35"/>
      <c r="B161" s="35"/>
      <c r="C161" s="35"/>
      <c r="D161" s="65"/>
      <c r="E161" s="10"/>
    </row>
    <row r="162" spans="1:3" ht="12.75">
      <c r="A162" s="35"/>
      <c r="B162" s="35"/>
      <c r="C162" s="35"/>
    </row>
    <row r="163" spans="1:5" ht="12.75">
      <c r="A163" s="35"/>
      <c r="B163" s="35"/>
      <c r="C163" s="35"/>
      <c r="D163" s="65"/>
      <c r="E163" s="10"/>
    </row>
    <row r="164" spans="1:5" ht="12.75">
      <c r="A164" s="35"/>
      <c r="B164" s="35"/>
      <c r="C164" s="35"/>
      <c r="D164" s="65"/>
      <c r="E164" s="66"/>
    </row>
    <row r="165" spans="1:5" ht="12.75">
      <c r="A165" s="35"/>
      <c r="B165" s="35"/>
      <c r="C165" s="35"/>
      <c r="D165" s="65"/>
      <c r="E165" s="10"/>
    </row>
    <row r="166" spans="1:5" ht="22.5" customHeight="1">
      <c r="A166" s="35"/>
      <c r="B166" s="35"/>
      <c r="C166" s="35"/>
      <c r="D166" s="65"/>
      <c r="E166" s="43"/>
    </row>
    <row r="167" spans="4:5" ht="22.5" customHeight="1">
      <c r="D167" s="41"/>
      <c r="E167" s="44"/>
    </row>
  </sheetData>
  <sheetProtection/>
  <mergeCells count="8">
    <mergeCell ref="A1:H1"/>
    <mergeCell ref="B16:H16"/>
    <mergeCell ref="B18:H18"/>
    <mergeCell ref="B28:H28"/>
    <mergeCell ref="B30:H30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0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9.00390625" style="89" customWidth="1"/>
    <col min="2" max="2" width="31.421875" style="92" customWidth="1"/>
    <col min="3" max="3" width="13.57421875" style="3" customWidth="1"/>
    <col min="4" max="4" width="11.421875" style="3" bestFit="1" customWidth="1"/>
    <col min="5" max="5" width="10.28125" style="3" customWidth="1"/>
    <col min="6" max="6" width="9.28125" style="3" customWidth="1"/>
    <col min="7" max="7" width="13.421875" style="3" customWidth="1"/>
    <col min="8" max="8" width="7.7109375" style="3" customWidth="1"/>
    <col min="9" max="9" width="12.57421875" style="3" customWidth="1"/>
    <col min="10" max="10" width="9.28125" style="3" customWidth="1"/>
    <col min="11" max="12" width="12.28125" style="3" bestFit="1" customWidth="1"/>
    <col min="13" max="16384" width="11.421875" style="1" customWidth="1"/>
  </cols>
  <sheetData>
    <row r="1" spans="1:12" ht="24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0" customFormat="1" ht="40.5">
      <c r="A2" s="8" t="s">
        <v>21</v>
      </c>
      <c r="B2" s="8" t="s">
        <v>22</v>
      </c>
      <c r="C2" s="9" t="s">
        <v>58</v>
      </c>
      <c r="D2" s="93" t="s">
        <v>13</v>
      </c>
      <c r="E2" s="93" t="s">
        <v>14</v>
      </c>
      <c r="F2" s="93" t="s">
        <v>15</v>
      </c>
      <c r="G2" s="93" t="s">
        <v>16</v>
      </c>
      <c r="H2" s="93" t="s">
        <v>23</v>
      </c>
      <c r="I2" s="93" t="s">
        <v>55</v>
      </c>
      <c r="J2" s="93" t="s">
        <v>18</v>
      </c>
      <c r="K2" s="9" t="s">
        <v>59</v>
      </c>
      <c r="L2" s="9" t="s">
        <v>64</v>
      </c>
    </row>
    <row r="3" spans="1:12" ht="12.75">
      <c r="A3" s="88"/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0" customFormat="1" ht="26.25">
      <c r="A4" s="88"/>
      <c r="B4" s="90" t="s">
        <v>47</v>
      </c>
      <c r="C4" s="102">
        <f>SUM(D4+E4+F4+G4+H4+I4+J4)</f>
        <v>10432797.05</v>
      </c>
      <c r="D4" s="102">
        <f>SUM(D8+D20+D28+D41+D53+D60)</f>
        <v>862153.0499999999</v>
      </c>
      <c r="E4" s="102">
        <f>SUM(E8+E20+E27+E41+E53+E60+E61)</f>
        <v>74195</v>
      </c>
      <c r="F4" s="102">
        <f aca="true" t="shared" si="0" ref="F4:L4">SUM(F8+F20+F27+F41+F53+F60+F61)</f>
        <v>10890</v>
      </c>
      <c r="G4" s="102">
        <f t="shared" si="0"/>
        <v>9412559</v>
      </c>
      <c r="H4" s="102">
        <f t="shared" si="0"/>
        <v>2000</v>
      </c>
      <c r="I4" s="102">
        <f t="shared" si="0"/>
        <v>71000</v>
      </c>
      <c r="J4" s="102">
        <f t="shared" si="0"/>
        <v>0</v>
      </c>
      <c r="K4" s="102">
        <f t="shared" si="0"/>
        <v>10573902.23</v>
      </c>
      <c r="L4" s="102">
        <f t="shared" si="0"/>
        <v>10600970.090000002</v>
      </c>
    </row>
    <row r="5" spans="1:12" ht="12.75">
      <c r="A5" s="88"/>
      <c r="B5" s="1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0" customFormat="1" ht="12.75">
      <c r="A6" s="88"/>
      <c r="B6" s="91" t="s">
        <v>48</v>
      </c>
      <c r="C6" s="10">
        <f>SUM(C8+C20+C29)</f>
        <v>9964302.05</v>
      </c>
      <c r="D6" s="10">
        <f aca="true" t="shared" si="1" ref="D6:L6">SUM(D8+D20+D29)</f>
        <v>862153.0499999999</v>
      </c>
      <c r="E6" s="10">
        <f t="shared" si="1"/>
        <v>0</v>
      </c>
      <c r="F6" s="10">
        <f t="shared" si="1"/>
        <v>0</v>
      </c>
      <c r="G6" s="10">
        <f t="shared" si="1"/>
        <v>9102149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10159277.33</v>
      </c>
      <c r="L6" s="10">
        <f t="shared" si="1"/>
        <v>10393106.430000002</v>
      </c>
    </row>
    <row r="7" spans="1:2" s="10" customFormat="1" ht="12.75" customHeight="1">
      <c r="A7" s="100" t="s">
        <v>43</v>
      </c>
      <c r="B7" s="91" t="s">
        <v>49</v>
      </c>
    </row>
    <row r="8" spans="1:12" s="10" customFormat="1" ht="12.75">
      <c r="A8" s="88">
        <v>3</v>
      </c>
      <c r="B8" s="91" t="s">
        <v>24</v>
      </c>
      <c r="C8" s="10">
        <f>SUM(C9+C13+C18)</f>
        <v>9964302.05</v>
      </c>
      <c r="D8" s="102">
        <f>SUM(D9+D13+D18)</f>
        <v>862153.0499999999</v>
      </c>
      <c r="E8" s="102">
        <f aca="true" t="shared" si="2" ref="E8:L8">SUM(E9+E13+E18)</f>
        <v>0</v>
      </c>
      <c r="F8" s="102">
        <f t="shared" si="2"/>
        <v>0</v>
      </c>
      <c r="G8" s="110">
        <f t="shared" si="2"/>
        <v>9102149</v>
      </c>
      <c r="H8" s="102">
        <f t="shared" si="2"/>
        <v>0</v>
      </c>
      <c r="I8" s="102">
        <f t="shared" si="2"/>
        <v>0</v>
      </c>
      <c r="J8" s="102">
        <f t="shared" si="2"/>
        <v>0</v>
      </c>
      <c r="K8" s="102">
        <f t="shared" si="2"/>
        <v>10159277.33</v>
      </c>
      <c r="L8" s="102">
        <f t="shared" si="2"/>
        <v>10393106.430000002</v>
      </c>
    </row>
    <row r="9" spans="1:12" s="10" customFormat="1" ht="12.75">
      <c r="A9" s="88">
        <v>31</v>
      </c>
      <c r="B9" s="91" t="s">
        <v>25</v>
      </c>
      <c r="C9" s="10">
        <f>SUM(D9+E9+F9+G9+H9+I9+J9)</f>
        <v>9102149</v>
      </c>
      <c r="G9" s="10">
        <f aca="true" t="shared" si="3" ref="G9:L9">SUM(G10+G11+G12)</f>
        <v>9102149</v>
      </c>
      <c r="H9" s="10">
        <f t="shared" si="3"/>
        <v>0</v>
      </c>
      <c r="I9" s="10">
        <f t="shared" si="3"/>
        <v>0</v>
      </c>
      <c r="J9" s="10">
        <f t="shared" si="3"/>
        <v>0</v>
      </c>
      <c r="K9" s="10">
        <f t="shared" si="3"/>
        <v>9284191.98</v>
      </c>
      <c r="L9" s="10">
        <f t="shared" si="3"/>
        <v>9516296.780000001</v>
      </c>
    </row>
    <row r="10" spans="1:12" ht="12.75">
      <c r="A10" s="87">
        <v>311</v>
      </c>
      <c r="B10" s="13" t="s">
        <v>26</v>
      </c>
      <c r="C10" s="10">
        <v>7526975</v>
      </c>
      <c r="D10" s="1"/>
      <c r="E10" s="1"/>
      <c r="F10" s="1"/>
      <c r="G10" s="1">
        <v>7526975</v>
      </c>
      <c r="H10" s="1"/>
      <c r="I10" s="1"/>
      <c r="J10" s="1"/>
      <c r="K10" s="1">
        <v>7677514.5</v>
      </c>
      <c r="L10" s="1">
        <v>7869452.36</v>
      </c>
    </row>
    <row r="11" spans="1:12" ht="12.75">
      <c r="A11" s="87">
        <v>312</v>
      </c>
      <c r="B11" s="13" t="s">
        <v>27</v>
      </c>
      <c r="C11" s="10">
        <v>333224</v>
      </c>
      <c r="D11" s="1"/>
      <c r="E11" s="1"/>
      <c r="F11" s="1"/>
      <c r="G11" s="1">
        <v>333224</v>
      </c>
      <c r="H11" s="1"/>
      <c r="I11" s="1"/>
      <c r="J11" s="1"/>
      <c r="K11" s="1">
        <v>339888.48</v>
      </c>
      <c r="L11" s="1">
        <v>348385.69</v>
      </c>
    </row>
    <row r="12" spans="1:12" ht="12.75">
      <c r="A12" s="87">
        <v>313</v>
      </c>
      <c r="B12" s="13" t="s">
        <v>28</v>
      </c>
      <c r="C12" s="10">
        <f>SUM(D12+E12+F12+G12+H12+I12+J12)</f>
        <v>1241950</v>
      </c>
      <c r="D12" s="1"/>
      <c r="E12" s="1"/>
      <c r="F12" s="1"/>
      <c r="G12" s="1">
        <v>1241950</v>
      </c>
      <c r="H12" s="1"/>
      <c r="I12" s="1"/>
      <c r="J12" s="1"/>
      <c r="K12" s="1">
        <v>1266789</v>
      </c>
      <c r="L12" s="1">
        <v>1298458.73</v>
      </c>
    </row>
    <row r="13" spans="1:12" s="10" customFormat="1" ht="12.75">
      <c r="A13" s="88">
        <v>32</v>
      </c>
      <c r="B13" s="91" t="s">
        <v>29</v>
      </c>
      <c r="C13" s="10">
        <f>SUM(D13+E13+F13+G13+H13)</f>
        <v>862051.0499999999</v>
      </c>
      <c r="D13" s="102">
        <f>SUM(D14:D17)</f>
        <v>862051.0499999999</v>
      </c>
      <c r="E13" s="102">
        <f aca="true" t="shared" si="4" ref="E13:L13">SUM(E14:E17)</f>
        <v>0</v>
      </c>
      <c r="F13" s="102">
        <f t="shared" si="4"/>
        <v>0</v>
      </c>
      <c r="G13" s="102">
        <f t="shared" si="4"/>
        <v>0</v>
      </c>
      <c r="H13" s="102">
        <f t="shared" si="4"/>
        <v>0</v>
      </c>
      <c r="I13" s="102">
        <f t="shared" si="4"/>
        <v>0</v>
      </c>
      <c r="J13" s="102">
        <f t="shared" si="4"/>
        <v>0</v>
      </c>
      <c r="K13" s="102">
        <f t="shared" si="4"/>
        <v>874982.3300000001</v>
      </c>
      <c r="L13" s="102">
        <f t="shared" si="4"/>
        <v>876705.08</v>
      </c>
    </row>
    <row r="14" spans="1:12" ht="12.75">
      <c r="A14" s="87">
        <v>321</v>
      </c>
      <c r="B14" s="13" t="s">
        <v>30</v>
      </c>
      <c r="C14" s="10">
        <f aca="true" t="shared" si="5" ref="C14:C67">SUM(D14+E14+F14+G14+H14)</f>
        <v>248904.6</v>
      </c>
      <c r="D14" s="103">
        <v>248904.6</v>
      </c>
      <c r="E14" s="1"/>
      <c r="F14" s="1"/>
      <c r="G14" s="1"/>
      <c r="H14" s="1"/>
      <c r="I14" s="1"/>
      <c r="J14" s="1"/>
      <c r="K14" s="1">
        <v>251332.71</v>
      </c>
      <c r="L14" s="1">
        <v>252127.13</v>
      </c>
    </row>
    <row r="15" spans="1:12" ht="12.75">
      <c r="A15" s="87">
        <v>322</v>
      </c>
      <c r="B15" s="13" t="s">
        <v>31</v>
      </c>
      <c r="C15" s="10">
        <f t="shared" si="5"/>
        <v>257602.4</v>
      </c>
      <c r="D15" s="1">
        <v>257602.4</v>
      </c>
      <c r="E15" s="1"/>
      <c r="F15" s="1"/>
      <c r="G15" s="1"/>
      <c r="H15" s="1"/>
      <c r="I15" s="1"/>
      <c r="J15" s="1"/>
      <c r="K15" s="1">
        <v>262138.6</v>
      </c>
      <c r="L15" s="1">
        <v>254313</v>
      </c>
    </row>
    <row r="16" spans="1:12" ht="12.75">
      <c r="A16" s="87">
        <v>323</v>
      </c>
      <c r="B16" s="13" t="s">
        <v>32</v>
      </c>
      <c r="C16" s="10">
        <f t="shared" si="5"/>
        <v>308655.72</v>
      </c>
      <c r="D16" s="103">
        <v>308655.72</v>
      </c>
      <c r="E16" s="1"/>
      <c r="F16" s="1"/>
      <c r="G16" s="1"/>
      <c r="H16" s="1"/>
      <c r="I16" s="1"/>
      <c r="J16" s="1"/>
      <c r="K16" s="1">
        <v>314031.83</v>
      </c>
      <c r="L16" s="1">
        <v>321879.85</v>
      </c>
    </row>
    <row r="17" spans="1:12" ht="26.25">
      <c r="A17" s="87">
        <v>329</v>
      </c>
      <c r="B17" s="13" t="s">
        <v>33</v>
      </c>
      <c r="C17" s="10">
        <f t="shared" si="5"/>
        <v>46888.33</v>
      </c>
      <c r="D17" s="103">
        <v>46888.33</v>
      </c>
      <c r="E17" s="1"/>
      <c r="F17" s="1"/>
      <c r="G17" s="1"/>
      <c r="H17" s="1"/>
      <c r="I17" s="1"/>
      <c r="J17" s="1"/>
      <c r="K17" s="1">
        <v>47479.19</v>
      </c>
      <c r="L17" s="1">
        <v>48385.1</v>
      </c>
    </row>
    <row r="18" spans="1:12" s="10" customFormat="1" ht="12.75">
      <c r="A18" s="88">
        <v>34</v>
      </c>
      <c r="B18" s="91" t="s">
        <v>34</v>
      </c>
      <c r="C18" s="10">
        <f>SUM(D18+E18+F18+G18+H18+I18+J18)</f>
        <v>102</v>
      </c>
      <c r="D18" s="10">
        <f aca="true" t="shared" si="6" ref="D18:J18">D19</f>
        <v>102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v>103.02</v>
      </c>
      <c r="L18" s="10">
        <v>104.57</v>
      </c>
    </row>
    <row r="19" spans="1:12" ht="12.75">
      <c r="A19" s="87">
        <v>343</v>
      </c>
      <c r="B19" s="13" t="s">
        <v>35</v>
      </c>
      <c r="C19" s="10">
        <f t="shared" si="5"/>
        <v>102</v>
      </c>
      <c r="D19" s="1">
        <v>102</v>
      </c>
      <c r="E19" s="1"/>
      <c r="F19" s="1"/>
      <c r="G19" s="1"/>
      <c r="H19" s="1"/>
      <c r="I19" s="1"/>
      <c r="J19" s="1"/>
      <c r="K19" s="1">
        <v>103.02</v>
      </c>
      <c r="L19" s="1">
        <v>104.57</v>
      </c>
    </row>
    <row r="20" spans="1:12" s="10" customFormat="1" ht="26.25">
      <c r="A20" s="88">
        <v>4</v>
      </c>
      <c r="B20" s="91" t="s">
        <v>37</v>
      </c>
      <c r="C20" s="10">
        <f t="shared" si="5"/>
        <v>0</v>
      </c>
      <c r="D20" s="102">
        <f>D22</f>
        <v>0</v>
      </c>
      <c r="E20" s="102">
        <f aca="true" t="shared" si="7" ref="E20:L20">E22</f>
        <v>0</v>
      </c>
      <c r="F20" s="102">
        <f t="shared" si="7"/>
        <v>0</v>
      </c>
      <c r="G20" s="102">
        <f t="shared" si="7"/>
        <v>0</v>
      </c>
      <c r="H20" s="102">
        <f t="shared" si="7"/>
        <v>0</v>
      </c>
      <c r="I20" s="102">
        <f t="shared" si="7"/>
        <v>0</v>
      </c>
      <c r="J20" s="102">
        <f t="shared" si="7"/>
        <v>0</v>
      </c>
      <c r="K20" s="102">
        <f t="shared" si="7"/>
        <v>0</v>
      </c>
      <c r="L20" s="102">
        <f t="shared" si="7"/>
        <v>0</v>
      </c>
    </row>
    <row r="21" spans="1:3" s="10" customFormat="1" ht="26.25">
      <c r="A21" s="88">
        <v>42</v>
      </c>
      <c r="B21" s="91" t="s">
        <v>38</v>
      </c>
      <c r="C21" s="10">
        <f>SUM(C22+C23)</f>
        <v>0</v>
      </c>
    </row>
    <row r="22" spans="1:12" ht="12.75">
      <c r="A22" s="87">
        <v>422</v>
      </c>
      <c r="B22" s="13" t="s">
        <v>36</v>
      </c>
      <c r="C22" s="10">
        <f t="shared" si="5"/>
        <v>0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6.25">
      <c r="A23" s="87">
        <v>424</v>
      </c>
      <c r="B23" s="13" t="s">
        <v>39</v>
      </c>
      <c r="C23" s="10">
        <f t="shared" si="5"/>
        <v>0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88"/>
      <c r="B24" s="13"/>
      <c r="C24" s="10">
        <f t="shared" si="5"/>
        <v>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88"/>
      <c r="B25" s="13" t="s">
        <v>53</v>
      </c>
      <c r="C25" s="10">
        <f t="shared" si="5"/>
        <v>0</v>
      </c>
      <c r="D25" s="1"/>
      <c r="E25" s="1"/>
      <c r="F25" s="1"/>
      <c r="G25" s="1"/>
      <c r="H25" s="1"/>
      <c r="I25" s="1"/>
      <c r="J25" s="1"/>
      <c r="K25" s="1"/>
      <c r="L25" s="1"/>
    </row>
    <row r="26" spans="1:3" s="10" customFormat="1" ht="12.75" customHeight="1">
      <c r="A26" s="100" t="s">
        <v>43</v>
      </c>
      <c r="B26" s="91" t="s">
        <v>50</v>
      </c>
      <c r="C26" s="10">
        <f t="shared" si="5"/>
        <v>0</v>
      </c>
    </row>
    <row r="27" spans="1:3" s="10" customFormat="1" ht="12.75">
      <c r="A27" s="88">
        <v>3</v>
      </c>
      <c r="B27" s="91" t="s">
        <v>24</v>
      </c>
      <c r="C27" s="10">
        <f t="shared" si="5"/>
        <v>0</v>
      </c>
    </row>
    <row r="28" spans="1:12" s="10" customFormat="1" ht="12.75">
      <c r="A28" s="88">
        <v>32</v>
      </c>
      <c r="B28" s="91" t="s">
        <v>29</v>
      </c>
      <c r="C28" s="10">
        <f t="shared" si="5"/>
        <v>0</v>
      </c>
      <c r="E28" s="1"/>
      <c r="F28" s="1"/>
      <c r="G28" s="1"/>
      <c r="H28" s="1"/>
      <c r="I28" s="1"/>
      <c r="J28" s="1"/>
      <c r="K28" s="1"/>
      <c r="L28" s="1"/>
    </row>
    <row r="29" spans="1:12" ht="12.75">
      <c r="A29" s="87">
        <v>321</v>
      </c>
      <c r="B29" s="13" t="s">
        <v>30</v>
      </c>
      <c r="C29" s="10">
        <f t="shared" si="5"/>
        <v>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87">
        <v>322</v>
      </c>
      <c r="B30" s="13" t="s">
        <v>31</v>
      </c>
      <c r="C30" s="10">
        <f t="shared" si="5"/>
        <v>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87">
        <v>323</v>
      </c>
      <c r="B31" s="13" t="s">
        <v>32</v>
      </c>
      <c r="C31" s="10">
        <f t="shared" si="5"/>
        <v>0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87">
        <v>329</v>
      </c>
      <c r="B32" s="63" t="s">
        <v>33</v>
      </c>
      <c r="C32" s="10">
        <f t="shared" si="5"/>
        <v>0</v>
      </c>
      <c r="D32" s="1"/>
      <c r="E32" s="1"/>
      <c r="F32" s="1"/>
      <c r="G32" s="1"/>
      <c r="H32" s="1"/>
      <c r="I32" s="1"/>
      <c r="J32" s="1"/>
      <c r="K32" s="1"/>
      <c r="L32" s="1"/>
    </row>
    <row r="33" spans="1:3" s="10" customFormat="1" ht="12.75">
      <c r="A33" s="88">
        <v>34</v>
      </c>
      <c r="B33" s="91" t="s">
        <v>34</v>
      </c>
      <c r="C33" s="10">
        <f t="shared" si="5"/>
        <v>0</v>
      </c>
    </row>
    <row r="34" spans="1:12" ht="12.75">
      <c r="A34" s="87">
        <v>343</v>
      </c>
      <c r="B34" s="13" t="s">
        <v>35</v>
      </c>
      <c r="C34" s="10">
        <f t="shared" si="5"/>
        <v>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87"/>
      <c r="B35" s="13"/>
      <c r="C35" s="10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7"/>
      <c r="B36" s="13"/>
      <c r="C36" s="10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7"/>
      <c r="B37" s="13"/>
      <c r="C37" s="10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87"/>
      <c r="B38" s="13"/>
      <c r="C38" s="10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88"/>
      <c r="B39" s="13" t="s">
        <v>54</v>
      </c>
      <c r="C39" s="10">
        <f t="shared" si="5"/>
        <v>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ht="12.75" customHeight="1">
      <c r="A40" s="100" t="s">
        <v>43</v>
      </c>
      <c r="B40" s="65" t="s">
        <v>52</v>
      </c>
      <c r="C40" s="10">
        <f>SUM(D40+E40+F40+G40+H40+I40+J40)</f>
        <v>406495</v>
      </c>
      <c r="D40" s="10">
        <f>SUM(D41+D53)</f>
        <v>0</v>
      </c>
      <c r="E40" s="10">
        <f aca="true" t="shared" si="8" ref="E40:L40">SUM(E41+E53)</f>
        <v>12195</v>
      </c>
      <c r="F40" s="10">
        <f t="shared" si="8"/>
        <v>10890</v>
      </c>
      <c r="G40" s="10">
        <f t="shared" si="8"/>
        <v>310410</v>
      </c>
      <c r="H40" s="10">
        <f t="shared" si="8"/>
        <v>2000</v>
      </c>
      <c r="I40" s="10">
        <f t="shared" si="8"/>
        <v>71000</v>
      </c>
      <c r="J40" s="10">
        <f t="shared" si="8"/>
        <v>0</v>
      </c>
      <c r="K40" s="10">
        <f t="shared" si="8"/>
        <v>414624.9</v>
      </c>
      <c r="L40" s="10">
        <f t="shared" si="8"/>
        <v>207863.66</v>
      </c>
    </row>
    <row r="41" spans="1:12" s="10" customFormat="1" ht="12.75">
      <c r="A41" s="88">
        <v>3</v>
      </c>
      <c r="B41" s="91" t="s">
        <v>24</v>
      </c>
      <c r="C41" s="10">
        <f>SUM(D41+E41+F41+G41+H41+I41+J41)</f>
        <v>392995</v>
      </c>
      <c r="D41" s="10">
        <f>SUM(D42+D46+D51+D53)</f>
        <v>0</v>
      </c>
      <c r="E41" s="10">
        <f>SUM(E42+E46+E51)</f>
        <v>4195</v>
      </c>
      <c r="F41" s="10">
        <f aca="true" t="shared" si="9" ref="F41:L41">SUM(F42+F46+F51)</f>
        <v>10890</v>
      </c>
      <c r="G41" s="10">
        <f t="shared" si="9"/>
        <v>304910</v>
      </c>
      <c r="H41" s="10">
        <f t="shared" si="9"/>
        <v>2000</v>
      </c>
      <c r="I41" s="10">
        <f t="shared" si="9"/>
        <v>71000</v>
      </c>
      <c r="J41" s="10">
        <f t="shared" si="9"/>
        <v>0</v>
      </c>
      <c r="K41" s="10">
        <f t="shared" si="9"/>
        <v>400854.9</v>
      </c>
      <c r="L41" s="10">
        <f t="shared" si="9"/>
        <v>193749.41</v>
      </c>
    </row>
    <row r="42" spans="1:12" s="10" customFormat="1" ht="12.75">
      <c r="A42" s="88">
        <v>31</v>
      </c>
      <c r="B42" s="91" t="s">
        <v>25</v>
      </c>
      <c r="C42" s="10">
        <f t="shared" si="5"/>
        <v>291250</v>
      </c>
      <c r="D42" s="10">
        <f>SUM(D43+D44+D45)</f>
        <v>0</v>
      </c>
      <c r="E42" s="10">
        <f aca="true" t="shared" si="10" ref="E42:L42">SUM(E43+E44+E45)</f>
        <v>0</v>
      </c>
      <c r="F42" s="10">
        <f t="shared" si="10"/>
        <v>0</v>
      </c>
      <c r="G42" s="10">
        <f t="shared" si="10"/>
        <v>291250</v>
      </c>
      <c r="H42" s="10">
        <f t="shared" si="10"/>
        <v>0</v>
      </c>
      <c r="I42" s="10">
        <f t="shared" si="10"/>
        <v>0</v>
      </c>
      <c r="J42" s="10">
        <f t="shared" si="10"/>
        <v>0</v>
      </c>
      <c r="K42" s="10">
        <f t="shared" si="10"/>
        <v>297075</v>
      </c>
      <c r="L42" s="10">
        <f t="shared" si="10"/>
        <v>87375</v>
      </c>
    </row>
    <row r="43" spans="1:12" ht="12.75">
      <c r="A43" s="87">
        <v>311</v>
      </c>
      <c r="B43" s="13" t="s">
        <v>26</v>
      </c>
      <c r="C43" s="10">
        <f t="shared" si="5"/>
        <v>250000</v>
      </c>
      <c r="D43" s="1"/>
      <c r="E43" s="1"/>
      <c r="F43" s="1"/>
      <c r="G43" s="1">
        <v>250000</v>
      </c>
      <c r="H43" s="1"/>
      <c r="I43" s="1"/>
      <c r="J43" s="1"/>
      <c r="K43" s="1">
        <v>255000</v>
      </c>
      <c r="L43" s="1">
        <v>75000</v>
      </c>
    </row>
    <row r="44" spans="1:12" ht="12.75">
      <c r="A44" s="87">
        <v>312</v>
      </c>
      <c r="B44" s="13" t="s">
        <v>27</v>
      </c>
      <c r="C44" s="10">
        <f t="shared" si="5"/>
        <v>0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87">
        <v>313</v>
      </c>
      <c r="B45" s="13" t="s">
        <v>28</v>
      </c>
      <c r="C45" s="10">
        <f t="shared" si="5"/>
        <v>41250</v>
      </c>
      <c r="D45" s="1"/>
      <c r="E45" s="1"/>
      <c r="F45" s="1"/>
      <c r="G45" s="1">
        <v>41250</v>
      </c>
      <c r="H45" s="1"/>
      <c r="I45" s="1"/>
      <c r="J45" s="1"/>
      <c r="K45" s="1">
        <v>42075</v>
      </c>
      <c r="L45" s="1">
        <v>12375</v>
      </c>
    </row>
    <row r="46" spans="1:12" s="10" customFormat="1" ht="12.75">
      <c r="A46" s="88">
        <v>32</v>
      </c>
      <c r="B46" s="91" t="s">
        <v>29</v>
      </c>
      <c r="C46" s="10">
        <f>SUM(D46+E46+F46+G46+H46+J46)</f>
        <v>30745</v>
      </c>
      <c r="D46" s="10">
        <f>SUM(D47:D50)</f>
        <v>0</v>
      </c>
      <c r="E46" s="10">
        <f aca="true" t="shared" si="11" ref="E46:L46">SUM(E47:E50)</f>
        <v>4195</v>
      </c>
      <c r="F46" s="10">
        <f t="shared" si="11"/>
        <v>10890</v>
      </c>
      <c r="G46" s="10">
        <f t="shared" si="11"/>
        <v>13660</v>
      </c>
      <c r="H46" s="10">
        <f t="shared" si="11"/>
        <v>2000</v>
      </c>
      <c r="I46" s="10">
        <f t="shared" si="11"/>
        <v>71000</v>
      </c>
      <c r="J46" s="10">
        <f t="shared" si="11"/>
        <v>0</v>
      </c>
      <c r="K46" s="10">
        <f t="shared" si="11"/>
        <v>103779.9</v>
      </c>
      <c r="L46" s="10">
        <f t="shared" si="11"/>
        <v>106374.41</v>
      </c>
    </row>
    <row r="47" spans="1:12" ht="12.75">
      <c r="A47" s="87">
        <v>321</v>
      </c>
      <c r="B47" s="13" t="s">
        <v>30</v>
      </c>
      <c r="C47" s="10">
        <f t="shared" si="5"/>
        <v>5000</v>
      </c>
      <c r="D47" s="1"/>
      <c r="E47" s="1">
        <v>0</v>
      </c>
      <c r="F47" s="1">
        <v>5000</v>
      </c>
      <c r="G47" s="1"/>
      <c r="H47" s="1"/>
      <c r="I47" s="1">
        <v>10000</v>
      </c>
      <c r="J47" s="1"/>
      <c r="K47" s="1">
        <v>15300</v>
      </c>
      <c r="L47" s="1">
        <v>15682.5</v>
      </c>
    </row>
    <row r="48" spans="1:12" ht="12.75">
      <c r="A48" s="87">
        <v>322</v>
      </c>
      <c r="B48" s="13" t="s">
        <v>31</v>
      </c>
      <c r="C48" s="10">
        <f t="shared" si="5"/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87">
        <v>323</v>
      </c>
      <c r="B49" s="13" t="s">
        <v>32</v>
      </c>
      <c r="C49" s="10">
        <f>SUM(D49+E49+F49+G49+H49+I49)</f>
        <v>32320</v>
      </c>
      <c r="D49" s="1"/>
      <c r="E49" s="1"/>
      <c r="F49" s="1">
        <v>5301</v>
      </c>
      <c r="G49" s="1">
        <v>8860</v>
      </c>
      <c r="H49" s="1"/>
      <c r="I49" s="1">
        <v>18159</v>
      </c>
      <c r="J49" s="1"/>
      <c r="K49" s="1">
        <v>32966.4</v>
      </c>
      <c r="L49" s="1">
        <v>33790.57</v>
      </c>
    </row>
    <row r="50" spans="1:12" ht="26.25">
      <c r="A50" s="87">
        <v>329</v>
      </c>
      <c r="B50" s="13" t="s">
        <v>33</v>
      </c>
      <c r="C50" s="10">
        <f>SUM(D50+E50+F50+G50+H50+I50)</f>
        <v>54425</v>
      </c>
      <c r="D50" s="1"/>
      <c r="E50" s="1">
        <v>4195</v>
      </c>
      <c r="F50" s="1">
        <v>589</v>
      </c>
      <c r="G50" s="1">
        <v>4800</v>
      </c>
      <c r="H50" s="1">
        <v>2000</v>
      </c>
      <c r="I50" s="1">
        <v>42841</v>
      </c>
      <c r="J50" s="1"/>
      <c r="K50" s="1">
        <v>55513.5</v>
      </c>
      <c r="L50" s="1">
        <v>56901.34</v>
      </c>
    </row>
    <row r="51" spans="1:3" s="10" customFormat="1" ht="12.75">
      <c r="A51" s="88">
        <v>34</v>
      </c>
      <c r="B51" s="91" t="s">
        <v>34</v>
      </c>
      <c r="C51" s="10">
        <f t="shared" si="5"/>
        <v>0</v>
      </c>
    </row>
    <row r="52" spans="1:12" ht="12.75">
      <c r="A52" s="87">
        <v>343</v>
      </c>
      <c r="B52" s="13" t="s">
        <v>35</v>
      </c>
      <c r="C52" s="10">
        <f t="shared" si="5"/>
        <v>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26.25">
      <c r="A53" s="88">
        <v>4</v>
      </c>
      <c r="B53" s="91" t="s">
        <v>37</v>
      </c>
      <c r="C53" s="10">
        <f>SUM(D53+E53+F53+G53+H6+H53+I53+J53)</f>
        <v>13500</v>
      </c>
      <c r="D53" s="1">
        <f>SUM(D54:D61)</f>
        <v>0</v>
      </c>
      <c r="E53" s="10">
        <f>SUM(E55+E56)</f>
        <v>8000</v>
      </c>
      <c r="F53" s="10">
        <f aca="true" t="shared" si="12" ref="F53:L53">SUM(F55+F56)</f>
        <v>0</v>
      </c>
      <c r="G53" s="10">
        <f t="shared" si="12"/>
        <v>5500</v>
      </c>
      <c r="H53" s="10">
        <f t="shared" si="12"/>
        <v>0</v>
      </c>
      <c r="I53" s="10">
        <f t="shared" si="12"/>
        <v>0</v>
      </c>
      <c r="J53" s="10">
        <f t="shared" si="12"/>
        <v>0</v>
      </c>
      <c r="K53" s="10">
        <f t="shared" si="12"/>
        <v>13770</v>
      </c>
      <c r="L53" s="10">
        <f t="shared" si="12"/>
        <v>14114.25</v>
      </c>
    </row>
    <row r="54" spans="1:3" s="10" customFormat="1" ht="26.25">
      <c r="A54" s="88">
        <v>42</v>
      </c>
      <c r="B54" s="91" t="s">
        <v>38</v>
      </c>
      <c r="C54" s="10">
        <f t="shared" si="5"/>
        <v>0</v>
      </c>
    </row>
    <row r="55" spans="1:12" s="10" customFormat="1" ht="12.75">
      <c r="A55" s="87">
        <v>422</v>
      </c>
      <c r="B55" s="13" t="s">
        <v>36</v>
      </c>
      <c r="C55" s="10">
        <f t="shared" si="5"/>
        <v>8000</v>
      </c>
      <c r="E55" s="1">
        <v>8000</v>
      </c>
      <c r="K55" s="10">
        <v>8160</v>
      </c>
      <c r="L55" s="10">
        <v>8364</v>
      </c>
    </row>
    <row r="56" spans="1:12" s="10" customFormat="1" ht="26.25">
      <c r="A56" s="87">
        <v>424</v>
      </c>
      <c r="B56" s="13" t="s">
        <v>39</v>
      </c>
      <c r="C56" s="10">
        <f t="shared" si="5"/>
        <v>5500</v>
      </c>
      <c r="G56" s="10">
        <v>5500</v>
      </c>
      <c r="K56" s="10">
        <v>5610</v>
      </c>
      <c r="L56" s="10">
        <v>5750.25</v>
      </c>
    </row>
    <row r="57" spans="1:2" s="10" customFormat="1" ht="12.75">
      <c r="A57" s="87"/>
      <c r="B57" s="13"/>
    </row>
    <row r="58" spans="1:12" ht="12.75">
      <c r="A58" s="88"/>
      <c r="B58" s="13"/>
      <c r="C58" s="10"/>
      <c r="D58" s="1"/>
      <c r="E58" s="1"/>
      <c r="F58" s="1"/>
      <c r="G58" s="1"/>
      <c r="H58" s="1"/>
      <c r="I58" s="1"/>
      <c r="J58" s="1"/>
      <c r="K58" s="1"/>
      <c r="L58" s="1"/>
    </row>
    <row r="59" spans="1:2" s="10" customFormat="1" ht="12.75" customHeight="1">
      <c r="A59" s="100"/>
      <c r="B59" s="111"/>
    </row>
    <row r="60" spans="1:2" s="10" customFormat="1" ht="17.25">
      <c r="A60" s="88"/>
      <c r="B60" s="112" t="s">
        <v>69</v>
      </c>
    </row>
    <row r="61" spans="1:5" s="10" customFormat="1" ht="12.75">
      <c r="A61" s="100" t="s">
        <v>43</v>
      </c>
      <c r="B61" s="101" t="s">
        <v>70</v>
      </c>
      <c r="C61" s="10">
        <v>62000</v>
      </c>
      <c r="E61" s="10">
        <v>62000</v>
      </c>
    </row>
    <row r="62" spans="1:12" ht="12.75">
      <c r="A62" s="88">
        <v>3</v>
      </c>
      <c r="B62" s="91" t="s">
        <v>24</v>
      </c>
      <c r="C62" s="10">
        <v>62000</v>
      </c>
      <c r="D62" s="1"/>
      <c r="E62" s="1">
        <v>62000</v>
      </c>
      <c r="F62" s="1"/>
      <c r="G62" s="1"/>
      <c r="H62" s="1"/>
      <c r="I62" s="1"/>
      <c r="J62" s="1"/>
      <c r="K62" s="1">
        <v>0</v>
      </c>
      <c r="L62" s="1">
        <v>0</v>
      </c>
    </row>
    <row r="63" spans="1:12" ht="12.75">
      <c r="A63" s="88">
        <v>32</v>
      </c>
      <c r="B63" s="91" t="s">
        <v>29</v>
      </c>
      <c r="C63" s="10">
        <v>62000</v>
      </c>
      <c r="D63" s="1"/>
      <c r="E63" s="1">
        <v>62000</v>
      </c>
      <c r="F63" s="1"/>
      <c r="G63" s="1"/>
      <c r="H63" s="1"/>
      <c r="I63" s="1"/>
      <c r="J63" s="1"/>
      <c r="K63" s="1"/>
      <c r="L63" s="1"/>
    </row>
    <row r="64" spans="1:12" ht="12.75">
      <c r="A64" s="87">
        <v>321</v>
      </c>
      <c r="B64" s="13" t="s">
        <v>30</v>
      </c>
      <c r="C64" s="10">
        <f t="shared" si="5"/>
        <v>60000</v>
      </c>
      <c r="D64" s="1"/>
      <c r="E64" s="1">
        <v>60000</v>
      </c>
      <c r="F64" s="1"/>
      <c r="G64" s="1"/>
      <c r="H64" s="1"/>
      <c r="I64" s="1"/>
      <c r="J64" s="1"/>
      <c r="K64" s="1"/>
      <c r="L64" s="1"/>
    </row>
    <row r="65" spans="1:3" s="10" customFormat="1" ht="12.75">
      <c r="A65" s="87">
        <v>322</v>
      </c>
      <c r="B65" s="13" t="s">
        <v>31</v>
      </c>
      <c r="C65" s="10">
        <f t="shared" si="5"/>
        <v>0</v>
      </c>
    </row>
    <row r="66" spans="1:12" ht="12.75">
      <c r="A66" s="87">
        <v>323</v>
      </c>
      <c r="B66" s="13" t="s">
        <v>32</v>
      </c>
      <c r="C66" s="10">
        <f t="shared" si="5"/>
        <v>2000</v>
      </c>
      <c r="D66" s="1"/>
      <c r="E66" s="1">
        <v>2000</v>
      </c>
      <c r="F66" s="1"/>
      <c r="G66" s="1"/>
      <c r="H66" s="1"/>
      <c r="I66" s="1"/>
      <c r="J66" s="1"/>
      <c r="K66" s="1"/>
      <c r="L66" s="1"/>
    </row>
    <row r="67" spans="1:12" ht="26.25">
      <c r="A67" s="87">
        <v>324</v>
      </c>
      <c r="B67" s="13" t="s">
        <v>51</v>
      </c>
      <c r="C67" s="10">
        <f t="shared" si="5"/>
        <v>0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26.25">
      <c r="A68" s="87">
        <v>329</v>
      </c>
      <c r="B68" s="13" t="s">
        <v>33</v>
      </c>
      <c r="C68" s="10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8">
        <v>34</v>
      </c>
      <c r="B69" s="91" t="s">
        <v>34</v>
      </c>
      <c r="C69" s="10"/>
      <c r="D69" s="1"/>
      <c r="E69" s="1"/>
      <c r="F69" s="1"/>
      <c r="G69" s="1"/>
      <c r="H69" s="1"/>
      <c r="I69" s="1"/>
      <c r="J69" s="1"/>
      <c r="K69" s="1"/>
      <c r="L69" s="1"/>
    </row>
    <row r="70" spans="1:2" s="10" customFormat="1" ht="12.75">
      <c r="A70" s="87">
        <v>343</v>
      </c>
      <c r="B70" s="13" t="s">
        <v>35</v>
      </c>
    </row>
    <row r="71" spans="1:12" ht="12.75">
      <c r="A71" s="87"/>
      <c r="B71" s="13"/>
      <c r="C71" s="10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8"/>
      <c r="B72" s="91"/>
      <c r="C72" s="10"/>
      <c r="D72" s="1"/>
      <c r="E72" s="10"/>
      <c r="F72" s="1"/>
      <c r="G72" s="1"/>
      <c r="H72" s="1"/>
      <c r="I72" s="1"/>
      <c r="J72" s="1"/>
      <c r="K72" s="1"/>
      <c r="L72" s="1"/>
    </row>
    <row r="73" spans="1:2" s="10" customFormat="1" ht="12.75">
      <c r="A73" s="88"/>
      <c r="B73" s="91"/>
    </row>
    <row r="74" spans="1:5" s="10" customFormat="1" ht="12.75">
      <c r="A74" s="87"/>
      <c r="B74" s="13"/>
      <c r="E74" s="1"/>
    </row>
    <row r="75" spans="1:2" s="10" customFormat="1" ht="12.75">
      <c r="A75" s="87"/>
      <c r="B75" s="13"/>
    </row>
    <row r="76" spans="1:2" s="10" customFormat="1" ht="12.75">
      <c r="A76" s="88"/>
      <c r="B76" s="91"/>
    </row>
    <row r="77" spans="1:2" s="10" customFormat="1" ht="12.75">
      <c r="A77" s="88"/>
      <c r="B77" s="91"/>
    </row>
    <row r="78" spans="1:12" ht="12.75">
      <c r="A78" s="87"/>
      <c r="B78" s="13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7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7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2" s="10" customFormat="1" ht="12.75">
      <c r="A81" s="88"/>
      <c r="B81" s="91"/>
    </row>
    <row r="82" spans="1:12" ht="12.75">
      <c r="A82" s="87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7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7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7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2" s="10" customFormat="1" ht="12.75">
      <c r="A86" s="88"/>
      <c r="B86" s="91"/>
    </row>
    <row r="87" spans="1:12" ht="12.75">
      <c r="A87" s="87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2" s="10" customFormat="1" ht="12.75">
      <c r="A88" s="88"/>
      <c r="B88" s="91"/>
    </row>
    <row r="89" spans="1:12" ht="12.75">
      <c r="A89" s="87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10" customFormat="1" ht="12.75">
      <c r="A90" s="88"/>
      <c r="B90" s="91"/>
    </row>
    <row r="91" spans="1:2" s="10" customFormat="1" ht="12.75">
      <c r="A91" s="88"/>
      <c r="B91" s="91"/>
    </row>
    <row r="92" spans="1:12" ht="12.75" customHeight="1">
      <c r="A92" s="87"/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7"/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8"/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" s="10" customFormat="1" ht="12.75">
      <c r="A95" s="100"/>
      <c r="B95" s="91"/>
    </row>
    <row r="96" spans="1:2" s="10" customFormat="1" ht="12.75">
      <c r="A96" s="88"/>
      <c r="B96" s="91"/>
    </row>
    <row r="97" spans="1:2" s="10" customFormat="1" ht="12.75">
      <c r="A97" s="88"/>
      <c r="B97" s="91"/>
    </row>
    <row r="98" spans="1:12" ht="12.75">
      <c r="A98" s="87"/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7"/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7"/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2" s="10" customFormat="1" ht="12.75">
      <c r="A101" s="88"/>
      <c r="B101" s="91"/>
    </row>
    <row r="102" spans="1:12" ht="12.75">
      <c r="A102" s="87"/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7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7"/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7"/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10" customFormat="1" ht="12.75">
      <c r="A106" s="88"/>
      <c r="B106" s="91"/>
    </row>
    <row r="107" spans="1:12" ht="12.75">
      <c r="A107" s="87"/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2" s="10" customFormat="1" ht="12.75">
      <c r="A108" s="88"/>
      <c r="B108" s="91"/>
    </row>
    <row r="109" spans="1:2" s="10" customFormat="1" ht="12.75">
      <c r="A109" s="88"/>
      <c r="B109" s="91"/>
    </row>
    <row r="110" spans="1:12" ht="12.75">
      <c r="A110" s="87"/>
      <c r="B110" s="13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" s="10" customFormat="1" ht="12.75">
      <c r="A111" s="88"/>
      <c r="B111" s="91"/>
    </row>
    <row r="112" spans="1:12" ht="12.75">
      <c r="A112" s="87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7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3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3" t="s">
        <v>46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8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8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8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8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8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8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8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8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8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8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8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8"/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8"/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8"/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8"/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8"/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8"/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8"/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8"/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8"/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8"/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8"/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8"/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8"/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2021-11-30T11:14:14Z</cp:lastPrinted>
  <dcterms:created xsi:type="dcterms:W3CDTF">2013-09-11T11:00:21Z</dcterms:created>
  <dcterms:modified xsi:type="dcterms:W3CDTF">2022-03-10T12:38:04Z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